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5gllc-my.sharepoint.com/personal/mmanzione_speedcommerce_com/Documents/"/>
    </mc:Choice>
  </mc:AlternateContent>
  <xr:revisionPtr revIDLastSave="0" documentId="8_{D656EC67-CCB7-483E-A804-C7CEC6A8E981}" xr6:coauthVersionLast="47" xr6:coauthVersionMax="47" xr10:uidLastSave="{00000000-0000-0000-0000-000000000000}"/>
  <bookViews>
    <workbookView xWindow="-57720" yWindow="-120" windowWidth="29040" windowHeight="15720" xr2:uid="{565F947C-5059-44D7-93AA-1CDE945D4373}"/>
  </bookViews>
  <sheets>
    <sheet name="Data Input" sheetId="1" r:id="rId1"/>
    <sheet name="Cost_Benefit Analysis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/>
  <c r="G39" i="2"/>
  <c r="G38" i="2"/>
  <c r="G37" i="2"/>
  <c r="G36" i="2"/>
  <c r="G35" i="2"/>
  <c r="G34" i="2"/>
  <c r="G40" i="2" s="1"/>
  <c r="G41" i="2" s="1"/>
  <c r="C31" i="2"/>
  <c r="C44" i="2" s="1"/>
  <c r="G21" i="2"/>
  <c r="G15" i="2"/>
  <c r="G31" i="2" s="1"/>
  <c r="G13" i="2"/>
  <c r="C45" i="2" l="1"/>
</calcChain>
</file>

<file path=xl/sharedStrings.xml><?xml version="1.0" encoding="utf-8"?>
<sst xmlns="http://schemas.openxmlformats.org/spreadsheetml/2006/main" count="94" uniqueCount="46">
  <si>
    <t>Projected Monthly Volume/Orders</t>
  </si>
  <si>
    <t>Projected Monthly Pallets/Storage</t>
  </si>
  <si>
    <t>Average Items Per Order</t>
  </si>
  <si>
    <t>Average Items Received Per Month</t>
  </si>
  <si>
    <t>Average Returns Per Month</t>
  </si>
  <si>
    <t>Fixed Costs/Month</t>
  </si>
  <si>
    <t>Fees/unit</t>
  </si>
  <si>
    <t>Mortgage/Rent</t>
  </si>
  <si>
    <t>Warehouse space/pallet</t>
  </si>
  <si>
    <t>Electric</t>
  </si>
  <si>
    <t>Gas</t>
  </si>
  <si>
    <t>Account Management</t>
  </si>
  <si>
    <t>Water</t>
  </si>
  <si>
    <t>Sewer</t>
  </si>
  <si>
    <t>Internet</t>
  </si>
  <si>
    <t>Insurance</t>
  </si>
  <si>
    <t>Property Taxes</t>
  </si>
  <si>
    <t>One Time Fee</t>
  </si>
  <si>
    <t>CAM Fees</t>
  </si>
  <si>
    <t>Implementation/pro rated 12 mo</t>
  </si>
  <si>
    <t>Phone</t>
  </si>
  <si>
    <t>Management Labor</t>
  </si>
  <si>
    <t>Management Benefits</t>
  </si>
  <si>
    <t>Software Fees</t>
  </si>
  <si>
    <t>Software Maintenance</t>
  </si>
  <si>
    <t>Hardware Fees</t>
  </si>
  <si>
    <t>Hardware Maintenance</t>
  </si>
  <si>
    <t>Technical Support</t>
  </si>
  <si>
    <t>Equipment</t>
  </si>
  <si>
    <t>Variable Costs Per Order</t>
  </si>
  <si>
    <t>Hourly Labor</t>
  </si>
  <si>
    <t>Order Handling/Fulfillment Fee</t>
  </si>
  <si>
    <t>Hourly Benefits</t>
  </si>
  <si>
    <t>Per Item Pick Fee</t>
  </si>
  <si>
    <t>Packaging (Avg cost per box)</t>
  </si>
  <si>
    <t>Per Item Receiving Fee</t>
  </si>
  <si>
    <t>Average Shipping Fee Per Order</t>
  </si>
  <si>
    <t>Packaging Material</t>
  </si>
  <si>
    <t>Supplies (Tape, Filler, etc)</t>
  </si>
  <si>
    <t>Returns Processing/Order</t>
  </si>
  <si>
    <t>Total Monthly Cost</t>
  </si>
  <si>
    <t>Total Monthly Fixed Costs</t>
  </si>
  <si>
    <t>Total</t>
  </si>
  <si>
    <t>Variable Cost Per Order</t>
  </si>
  <si>
    <t>Fixed Cost Benefit/Month</t>
  </si>
  <si>
    <t>Variable Cost Benefit/Order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</si>
</sst>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1" applyFont="1" applyAlignment="1">
      <alignment horizontal="center"/>
    </xf>
    <xf numFmtId="0" fontId="2" fillId="2" borderId="0" xfId="0" applyFont="1" applyFill="1" applyAlignment="1">
      <alignment horizontal="right"/>
    </xf>
    <xf numFmtId="44" fontId="0" fillId="0" borderId="0" xfId="0" applyNumberFormat="1"/>
    <xf numFmtId="0" fontId="2" fillId="0" borderId="0" xfId="0" applyFont="1" applyAlignment="1">
      <alignment horizontal="center"/>
    </xf>
    <xf numFmtId="0" fontId="0" fillId="3" borderId="0" xfId="0" applyFill="1"/>
    <xf numFmtId="0" fontId="2" fillId="0" borderId="0" xfId="0" applyFont="1"/>
    <xf numFmtId="44" fontId="0" fillId="3" borderId="0" xfId="1" applyFont="1" applyFill="1"/>
    <xf numFmtId="0" fontId="2" fillId="4" borderId="0" xfId="0" applyFont="1" applyFill="1"/>
    <xf numFmtId="44" fontId="2" fillId="4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3174</xdr:colOff>
      <xdr:row>0</xdr:row>
      <xdr:rowOff>73025</xdr:rowOff>
    </xdr:from>
    <xdr:ext cx="2949576" cy="37414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737B9D-945E-57F1-A06D-97799041FBC7}"/>
            </a:ext>
          </a:extLst>
        </xdr:cNvPr>
        <xdr:cNvSpPr txBox="1"/>
      </xdr:nvSpPr>
      <xdr:spPr>
        <a:xfrm>
          <a:off x="73024" y="73025"/>
          <a:ext cx="2949576" cy="374141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 b="1"/>
            <a:t>Input Data in Green Cells</a:t>
          </a:r>
        </a:p>
      </xdr:txBody>
    </xdr:sp>
    <xdr:clientData/>
  </xdr:oneCellAnchor>
  <xdr:oneCellAnchor>
    <xdr:from>
      <xdr:col>1</xdr:col>
      <xdr:colOff>0</xdr:colOff>
      <xdr:row>8</xdr:row>
      <xdr:rowOff>187324</xdr:rowOff>
    </xdr:from>
    <xdr:ext cx="1200150" cy="31149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DC7A846-16C8-AA14-35B9-F346ACA202EF}"/>
            </a:ext>
          </a:extLst>
        </xdr:cNvPr>
        <xdr:cNvSpPr txBox="1"/>
      </xdr:nvSpPr>
      <xdr:spPr>
        <a:xfrm>
          <a:off x="0" y="949324"/>
          <a:ext cx="1200150" cy="311496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/>
            <a:t>Existing</a:t>
          </a:r>
          <a:r>
            <a:rPr lang="en-US" sz="1400" b="1" baseline="0"/>
            <a:t> Costs</a:t>
          </a:r>
          <a:endParaRPr lang="en-US" sz="1400" b="1"/>
        </a:p>
      </xdr:txBody>
    </xdr:sp>
    <xdr:clientData/>
  </xdr:oneCellAnchor>
  <xdr:oneCellAnchor>
    <xdr:from>
      <xdr:col>4</xdr:col>
      <xdr:colOff>9525</xdr:colOff>
      <xdr:row>8</xdr:row>
      <xdr:rowOff>180975</xdr:rowOff>
    </xdr:from>
    <xdr:ext cx="925318" cy="31149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EC747BF-D33B-4539-8244-059B4C413A0D}"/>
            </a:ext>
          </a:extLst>
        </xdr:cNvPr>
        <xdr:cNvSpPr txBox="1"/>
      </xdr:nvSpPr>
      <xdr:spPr>
        <a:xfrm>
          <a:off x="4441825" y="942975"/>
          <a:ext cx="925318" cy="311496"/>
        </a:xfrm>
        <a:prstGeom prst="rect">
          <a:avLst/>
        </a:prstGeom>
        <a:solidFill>
          <a:srgbClr val="5B9BD5">
            <a:lumMod val="60000"/>
            <a:lumOff val="40000"/>
          </a:srgbClr>
        </a:solidFill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 PL Costs</a:t>
          </a:r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2949576" cy="65594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2E156E0-D5CC-44FF-828E-5919611ED4EA}"/>
            </a:ext>
          </a:extLst>
        </xdr:cNvPr>
        <xdr:cNvSpPr txBox="1"/>
      </xdr:nvSpPr>
      <xdr:spPr>
        <a:xfrm>
          <a:off x="66675" y="7620000"/>
          <a:ext cx="2949576" cy="655949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 b="1"/>
            <a:t>Results will display in the Cost Benefit Analysis tab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3174</xdr:colOff>
      <xdr:row>0</xdr:row>
      <xdr:rowOff>69850</xdr:rowOff>
    </xdr:from>
    <xdr:ext cx="2949576" cy="31149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4664B6-0B8C-4020-91AD-A9883B71F788}"/>
            </a:ext>
          </a:extLst>
        </xdr:cNvPr>
        <xdr:cNvSpPr txBox="1"/>
      </xdr:nvSpPr>
      <xdr:spPr>
        <a:xfrm>
          <a:off x="73024" y="73025"/>
          <a:ext cx="2949576" cy="311496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/>
            <a:t>Outsourcing to a 3PL (Comparison)</a:t>
          </a:r>
        </a:p>
      </xdr:txBody>
    </xdr:sp>
    <xdr:clientData/>
  </xdr:oneCellAnchor>
  <xdr:oneCellAnchor>
    <xdr:from>
      <xdr:col>1</xdr:col>
      <xdr:colOff>0</xdr:colOff>
      <xdr:row>8</xdr:row>
      <xdr:rowOff>187324</xdr:rowOff>
    </xdr:from>
    <xdr:ext cx="1200150" cy="31149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FE86C18-6E65-46FE-BA0C-70F8023C0005}"/>
            </a:ext>
          </a:extLst>
        </xdr:cNvPr>
        <xdr:cNvSpPr txBox="1"/>
      </xdr:nvSpPr>
      <xdr:spPr>
        <a:xfrm>
          <a:off x="69850" y="1711324"/>
          <a:ext cx="1200150" cy="311496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/>
            <a:t>Existing</a:t>
          </a:r>
          <a:r>
            <a:rPr lang="en-US" sz="1400" b="1" baseline="0"/>
            <a:t> Costs</a:t>
          </a:r>
          <a:endParaRPr lang="en-US" sz="1400" b="1"/>
        </a:p>
      </xdr:txBody>
    </xdr:sp>
    <xdr:clientData/>
  </xdr:oneCellAnchor>
  <xdr:oneCellAnchor>
    <xdr:from>
      <xdr:col>4</xdr:col>
      <xdr:colOff>9525</xdr:colOff>
      <xdr:row>8</xdr:row>
      <xdr:rowOff>180975</xdr:rowOff>
    </xdr:from>
    <xdr:ext cx="925318" cy="3114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40D2C02-EB30-4CB9-88F5-D9B0732D0C7A}"/>
            </a:ext>
          </a:extLst>
        </xdr:cNvPr>
        <xdr:cNvSpPr txBox="1"/>
      </xdr:nvSpPr>
      <xdr:spPr>
        <a:xfrm>
          <a:off x="3060700" y="1708150"/>
          <a:ext cx="925318" cy="311496"/>
        </a:xfrm>
        <a:prstGeom prst="rect">
          <a:avLst/>
        </a:prstGeom>
        <a:solidFill>
          <a:srgbClr val="5B9BD5">
            <a:lumMod val="60000"/>
            <a:lumOff val="40000"/>
          </a:srgbClr>
        </a:solidFill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 PL Costs</a:t>
          </a:r>
        </a:p>
      </xdr:txBody>
    </xdr:sp>
    <xdr:clientData/>
  </xdr:oneCellAnchor>
  <xdr:twoCellAnchor>
    <xdr:from>
      <xdr:col>4</xdr:col>
      <xdr:colOff>152400</xdr:colOff>
      <xdr:row>44</xdr:row>
      <xdr:rowOff>19050</xdr:rowOff>
    </xdr:from>
    <xdr:to>
      <xdr:col>4</xdr:col>
      <xdr:colOff>1657350</xdr:colOff>
      <xdr:row>44</xdr:row>
      <xdr:rowOff>19050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C0B86A7B-4ABB-036C-DC00-D72119AE0203}"/>
            </a:ext>
          </a:extLst>
        </xdr:cNvPr>
        <xdr:cNvCxnSpPr/>
      </xdr:nvCxnSpPr>
      <xdr:spPr>
        <a:xfrm flipH="1">
          <a:off x="3190875" y="8401050"/>
          <a:ext cx="1504950" cy="0"/>
        </a:xfrm>
        <a:prstGeom prst="straightConnector1">
          <a:avLst/>
        </a:prstGeom>
        <a:ln w="762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1714499</xdr:colOff>
      <xdr:row>41</xdr:row>
      <xdr:rowOff>133350</xdr:rowOff>
    </xdr:from>
    <xdr:ext cx="1876425" cy="968983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2531A15-A6CD-4800-9066-B4C1621DC521}"/>
            </a:ext>
          </a:extLst>
        </xdr:cNvPr>
        <xdr:cNvSpPr txBox="1"/>
      </xdr:nvSpPr>
      <xdr:spPr>
        <a:xfrm>
          <a:off x="4752974" y="7943850"/>
          <a:ext cx="1876425" cy="968983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/>
            <a:t>This</a:t>
          </a:r>
          <a:r>
            <a:rPr lang="en-US" sz="1400" b="1" baseline="0"/>
            <a:t> is the benefit per month in fixed costs and variable costs per order.</a:t>
          </a:r>
          <a:endParaRPr lang="en-US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AB24-E701-4ED4-A8E5-50C84BAC78A7}">
  <dimension ref="B4:H41"/>
  <sheetViews>
    <sheetView tabSelected="1" workbookViewId="0">
      <selection activeCell="C49" sqref="C49"/>
    </sheetView>
  </sheetViews>
  <sheetFormatPr defaultRowHeight="15"/>
  <cols>
    <col min="1" max="1" width="1" customWidth="1"/>
    <col min="2" max="2" width="32.42578125" bestFit="1" customWidth="1"/>
    <col min="3" max="3" width="11.7109375" bestFit="1" customWidth="1"/>
    <col min="4" max="4" width="0.42578125" customWidth="1"/>
    <col min="5" max="5" width="29.42578125" bestFit="1" customWidth="1"/>
    <col min="6" max="6" width="10.5703125" bestFit="1" customWidth="1"/>
    <col min="7" max="7" width="18" bestFit="1" customWidth="1"/>
    <col min="8" max="8" width="12.42578125" customWidth="1"/>
  </cols>
  <sheetData>
    <row r="4" spans="2:8">
      <c r="B4" s="11" t="s">
        <v>0</v>
      </c>
      <c r="C4" s="10">
        <v>3125</v>
      </c>
    </row>
    <row r="5" spans="2:8">
      <c r="B5" s="11" t="s">
        <v>1</v>
      </c>
      <c r="C5" s="10">
        <v>430</v>
      </c>
    </row>
    <row r="6" spans="2:8">
      <c r="B6" s="11" t="s">
        <v>2</v>
      </c>
      <c r="C6" s="10">
        <v>2.4</v>
      </c>
    </row>
    <row r="7" spans="2:8">
      <c r="B7" s="11" t="s">
        <v>3</v>
      </c>
      <c r="C7" s="10">
        <v>7500</v>
      </c>
    </row>
    <row r="8" spans="2:8">
      <c r="B8" s="11" t="s">
        <v>4</v>
      </c>
      <c r="C8" s="10">
        <v>165</v>
      </c>
    </row>
    <row r="11" spans="2:8">
      <c r="F11" s="9"/>
    </row>
    <row r="12" spans="2:8">
      <c r="B12" s="7" t="s">
        <v>5</v>
      </c>
      <c r="C12" s="4"/>
      <c r="D12" s="4"/>
      <c r="E12" s="7" t="s">
        <v>5</v>
      </c>
      <c r="F12" s="9" t="s">
        <v>6</v>
      </c>
      <c r="G12" s="2"/>
      <c r="H12" s="6"/>
    </row>
    <row r="13" spans="2:8">
      <c r="B13" t="s">
        <v>7</v>
      </c>
      <c r="C13" s="12">
        <v>10126</v>
      </c>
      <c r="D13" s="5"/>
      <c r="E13" t="s">
        <v>8</v>
      </c>
      <c r="F13" s="12">
        <v>19</v>
      </c>
      <c r="G13" s="8"/>
    </row>
    <row r="14" spans="2:8">
      <c r="B14" t="s">
        <v>9</v>
      </c>
      <c r="C14" s="12">
        <v>345</v>
      </c>
      <c r="D14" s="5"/>
      <c r="F14" s="5"/>
    </row>
    <row r="15" spans="2:8">
      <c r="B15" t="s">
        <v>10</v>
      </c>
      <c r="C15" s="12">
        <v>45</v>
      </c>
      <c r="D15" s="5"/>
      <c r="E15" t="s">
        <v>11</v>
      </c>
      <c r="F15" s="12">
        <v>365</v>
      </c>
      <c r="G15" s="8"/>
    </row>
    <row r="16" spans="2:8">
      <c r="B16" t="s">
        <v>12</v>
      </c>
      <c r="C16" s="12">
        <v>71</v>
      </c>
      <c r="D16" s="5"/>
      <c r="F16" s="5"/>
    </row>
    <row r="17" spans="2:7">
      <c r="B17" t="s">
        <v>13</v>
      </c>
      <c r="C17" s="12">
        <v>22</v>
      </c>
      <c r="D17" s="5"/>
      <c r="F17" s="5"/>
    </row>
    <row r="18" spans="2:7">
      <c r="B18" t="s">
        <v>14</v>
      </c>
      <c r="C18" s="12">
        <v>58</v>
      </c>
      <c r="D18" s="5"/>
      <c r="F18" s="5"/>
    </row>
    <row r="19" spans="2:7">
      <c r="B19" t="s">
        <v>15</v>
      </c>
      <c r="C19" s="12">
        <v>112</v>
      </c>
      <c r="D19" s="5"/>
      <c r="F19" s="5"/>
    </row>
    <row r="20" spans="2:7">
      <c r="B20" t="s">
        <v>16</v>
      </c>
      <c r="C20" s="12">
        <v>0</v>
      </c>
      <c r="D20" s="5"/>
      <c r="E20" s="7" t="s">
        <v>17</v>
      </c>
      <c r="F20" s="5"/>
    </row>
    <row r="21" spans="2:7">
      <c r="B21" t="s">
        <v>18</v>
      </c>
      <c r="C21" s="12">
        <v>0</v>
      </c>
      <c r="D21" s="5"/>
      <c r="E21" t="s">
        <v>19</v>
      </c>
      <c r="F21" s="12">
        <v>1500</v>
      </c>
      <c r="G21" s="8"/>
    </row>
    <row r="22" spans="2:7">
      <c r="B22" t="s">
        <v>20</v>
      </c>
      <c r="C22" s="12">
        <v>0</v>
      </c>
      <c r="D22" s="5"/>
      <c r="F22" s="5"/>
    </row>
    <row r="23" spans="2:7">
      <c r="B23" t="s">
        <v>21</v>
      </c>
      <c r="C23" s="12">
        <v>6500</v>
      </c>
      <c r="D23" s="5"/>
      <c r="F23" s="5"/>
    </row>
    <row r="24" spans="2:7">
      <c r="B24" t="s">
        <v>22</v>
      </c>
      <c r="C24" s="12">
        <v>745</v>
      </c>
      <c r="D24" s="5"/>
      <c r="F24" s="5"/>
    </row>
    <row r="25" spans="2:7">
      <c r="B25" t="s">
        <v>23</v>
      </c>
      <c r="C25" s="12">
        <v>580</v>
      </c>
      <c r="D25" s="5"/>
      <c r="F25" s="5"/>
    </row>
    <row r="26" spans="2:7">
      <c r="B26" t="s">
        <v>24</v>
      </c>
      <c r="C26" s="12">
        <v>0</v>
      </c>
      <c r="D26" s="5"/>
      <c r="F26" s="5"/>
    </row>
    <row r="27" spans="2:7">
      <c r="B27" t="s">
        <v>25</v>
      </c>
      <c r="C27" s="12">
        <v>467</v>
      </c>
      <c r="D27" s="5"/>
      <c r="F27" s="5"/>
    </row>
    <row r="28" spans="2:7">
      <c r="B28" t="s">
        <v>26</v>
      </c>
      <c r="C28" s="12">
        <v>20</v>
      </c>
      <c r="D28" s="5"/>
      <c r="F28" s="5"/>
    </row>
    <row r="29" spans="2:7">
      <c r="B29" t="s">
        <v>27</v>
      </c>
      <c r="C29" s="12">
        <v>45</v>
      </c>
      <c r="D29" s="5"/>
      <c r="F29" s="5"/>
    </row>
    <row r="30" spans="2:7">
      <c r="B30" t="s">
        <v>28</v>
      </c>
      <c r="C30" s="12">
        <v>390</v>
      </c>
      <c r="D30" s="5"/>
      <c r="F30" s="5"/>
    </row>
    <row r="31" spans="2:7">
      <c r="B31" s="2"/>
      <c r="C31" s="8"/>
      <c r="D31" s="8"/>
      <c r="E31" s="2"/>
      <c r="G31" s="8"/>
    </row>
    <row r="33" spans="2:7">
      <c r="B33" s="7" t="s">
        <v>29</v>
      </c>
      <c r="E33" s="7" t="s">
        <v>29</v>
      </c>
    </row>
    <row r="34" spans="2:7">
      <c r="B34" t="s">
        <v>30</v>
      </c>
      <c r="C34" s="12">
        <v>1.1200000000000001</v>
      </c>
      <c r="D34" s="5"/>
      <c r="E34" t="s">
        <v>31</v>
      </c>
      <c r="F34" s="12">
        <v>1.1499999999999999</v>
      </c>
      <c r="G34" s="8"/>
    </row>
    <row r="35" spans="2:7">
      <c r="B35" s="3" t="s">
        <v>32</v>
      </c>
      <c r="C35" s="12">
        <v>0.04</v>
      </c>
      <c r="D35" s="5"/>
      <c r="E35" t="s">
        <v>33</v>
      </c>
      <c r="F35" s="12">
        <v>0.39</v>
      </c>
      <c r="G35" s="8"/>
    </row>
    <row r="36" spans="2:7">
      <c r="B36" t="s">
        <v>34</v>
      </c>
      <c r="C36" s="12">
        <v>0.68</v>
      </c>
      <c r="D36" s="5"/>
      <c r="E36" t="s">
        <v>35</v>
      </c>
      <c r="F36" s="12">
        <v>0.1</v>
      </c>
      <c r="G36" s="8"/>
    </row>
    <row r="37" spans="2:7">
      <c r="B37" t="s">
        <v>36</v>
      </c>
      <c r="C37" s="12">
        <v>12.18</v>
      </c>
      <c r="D37" s="5"/>
      <c r="E37" t="s">
        <v>37</v>
      </c>
      <c r="F37" s="12">
        <v>0.68</v>
      </c>
      <c r="G37" s="8"/>
    </row>
    <row r="38" spans="2:7">
      <c r="B38" t="s">
        <v>38</v>
      </c>
      <c r="C38" s="12">
        <v>0.06</v>
      </c>
      <c r="D38" s="5"/>
      <c r="E38" t="s">
        <v>39</v>
      </c>
      <c r="F38" s="12">
        <v>1.2</v>
      </c>
      <c r="G38" s="8"/>
    </row>
    <row r="39" spans="2:7">
      <c r="E39" t="s">
        <v>36</v>
      </c>
      <c r="F39" s="12">
        <v>5.3</v>
      </c>
      <c r="G39" s="8"/>
    </row>
    <row r="40" spans="2:7">
      <c r="F40" s="1"/>
      <c r="G40" s="8"/>
    </row>
    <row r="41" spans="2:7">
      <c r="B41" s="2"/>
      <c r="C41" s="8"/>
      <c r="D41" s="8"/>
      <c r="E41" s="2"/>
      <c r="G41" s="8"/>
    </row>
  </sheetData>
  <pageMargins left="0" right="0" top="0.5" bottom="0.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896C-8CC4-46A6-8747-E44D13B80CCE}">
  <dimension ref="B4:H45"/>
  <sheetViews>
    <sheetView showGridLines="0" workbookViewId="0">
      <selection activeCell="E53" sqref="E53"/>
    </sheetView>
  </sheetViews>
  <sheetFormatPr defaultRowHeight="15"/>
  <cols>
    <col min="1" max="1" width="1" customWidth="1"/>
    <col min="2" max="2" width="32.42578125" bestFit="1" customWidth="1"/>
    <col min="3" max="3" width="11.7109375" bestFit="1" customWidth="1"/>
    <col min="4" max="4" width="0.42578125" customWidth="1"/>
    <col min="5" max="5" width="29.42578125" bestFit="1" customWidth="1"/>
    <col min="6" max="6" width="10.5703125" bestFit="1" customWidth="1"/>
    <col min="7" max="7" width="18" bestFit="1" customWidth="1"/>
    <col min="8" max="8" width="12.42578125" customWidth="1"/>
  </cols>
  <sheetData>
    <row r="4" spans="2:8">
      <c r="B4" s="11" t="s">
        <v>0</v>
      </c>
      <c r="C4" s="10">
        <v>2650</v>
      </c>
    </row>
    <row r="5" spans="2:8">
      <c r="B5" s="11" t="s">
        <v>1</v>
      </c>
      <c r="C5" s="10">
        <v>430</v>
      </c>
    </row>
    <row r="6" spans="2:8">
      <c r="B6" s="11" t="s">
        <v>2</v>
      </c>
      <c r="C6" s="10">
        <v>2.2999999999999998</v>
      </c>
    </row>
    <row r="7" spans="2:8">
      <c r="B7" s="11" t="s">
        <v>3</v>
      </c>
      <c r="C7" s="10">
        <v>7500</v>
      </c>
    </row>
    <row r="8" spans="2:8">
      <c r="B8" s="11" t="s">
        <v>4</v>
      </c>
      <c r="C8" s="10">
        <v>165</v>
      </c>
    </row>
    <row r="11" spans="2:8">
      <c r="F11" s="9"/>
    </row>
    <row r="12" spans="2:8">
      <c r="B12" s="7" t="s">
        <v>5</v>
      </c>
      <c r="C12" s="4"/>
      <c r="D12" s="4"/>
      <c r="E12" s="7" t="s">
        <v>5</v>
      </c>
      <c r="F12" s="9" t="s">
        <v>6</v>
      </c>
      <c r="G12" s="2" t="s">
        <v>40</v>
      </c>
      <c r="H12" s="6"/>
    </row>
    <row r="13" spans="2:8">
      <c r="B13" t="s">
        <v>7</v>
      </c>
      <c r="C13" s="12">
        <v>10126</v>
      </c>
      <c r="D13" s="5"/>
      <c r="E13" t="s">
        <v>8</v>
      </c>
      <c r="F13" s="12">
        <v>19</v>
      </c>
      <c r="G13" s="8">
        <f>C5*F13</f>
        <v>8170</v>
      </c>
    </row>
    <row r="14" spans="2:8">
      <c r="B14" t="s">
        <v>9</v>
      </c>
      <c r="C14" s="12">
        <v>345</v>
      </c>
      <c r="D14" s="5"/>
      <c r="F14" s="5"/>
    </row>
    <row r="15" spans="2:8">
      <c r="B15" t="s">
        <v>10</v>
      </c>
      <c r="C15" s="12">
        <v>45</v>
      </c>
      <c r="D15" s="5"/>
      <c r="E15" t="s">
        <v>11</v>
      </c>
      <c r="F15" s="12">
        <v>365</v>
      </c>
      <c r="G15" s="8">
        <f>F15</f>
        <v>365</v>
      </c>
    </row>
    <row r="16" spans="2:8">
      <c r="B16" t="s">
        <v>12</v>
      </c>
      <c r="C16" s="12">
        <v>71</v>
      </c>
      <c r="D16" s="5"/>
      <c r="F16" s="5"/>
    </row>
    <row r="17" spans="2:7">
      <c r="B17" t="s">
        <v>13</v>
      </c>
      <c r="C17" s="12">
        <v>22</v>
      </c>
      <c r="D17" s="5"/>
      <c r="F17" s="5"/>
    </row>
    <row r="18" spans="2:7">
      <c r="B18" t="s">
        <v>14</v>
      </c>
      <c r="C18" s="12">
        <v>58</v>
      </c>
      <c r="D18" s="5"/>
      <c r="F18" s="5"/>
    </row>
    <row r="19" spans="2:7">
      <c r="B19" t="s">
        <v>15</v>
      </c>
      <c r="C19" s="12">
        <v>112</v>
      </c>
      <c r="D19" s="5"/>
      <c r="F19" s="5"/>
    </row>
    <row r="20" spans="2:7">
      <c r="B20" t="s">
        <v>16</v>
      </c>
      <c r="C20" s="12">
        <v>0</v>
      </c>
      <c r="D20" s="5"/>
      <c r="E20" s="7" t="s">
        <v>17</v>
      </c>
      <c r="F20" s="5"/>
    </row>
    <row r="21" spans="2:7">
      <c r="B21" t="s">
        <v>18</v>
      </c>
      <c r="C21" s="12">
        <v>0</v>
      </c>
      <c r="D21" s="5"/>
      <c r="E21" t="s">
        <v>19</v>
      </c>
      <c r="F21" s="12">
        <v>1500</v>
      </c>
      <c r="G21" s="8">
        <f>F21/12</f>
        <v>125</v>
      </c>
    </row>
    <row r="22" spans="2:7">
      <c r="B22" t="s">
        <v>20</v>
      </c>
      <c r="C22" s="12">
        <v>0</v>
      </c>
      <c r="D22" s="5"/>
      <c r="F22" s="5"/>
    </row>
    <row r="23" spans="2:7">
      <c r="B23" t="s">
        <v>21</v>
      </c>
      <c r="C23" s="12">
        <v>6500</v>
      </c>
      <c r="D23" s="5"/>
      <c r="F23" s="5"/>
    </row>
    <row r="24" spans="2:7">
      <c r="B24" t="s">
        <v>22</v>
      </c>
      <c r="C24" s="12">
        <v>745</v>
      </c>
      <c r="D24" s="5"/>
      <c r="F24" s="5"/>
    </row>
    <row r="25" spans="2:7">
      <c r="B25" t="s">
        <v>23</v>
      </c>
      <c r="C25" s="12">
        <v>580</v>
      </c>
      <c r="D25" s="5"/>
      <c r="F25" s="5"/>
    </row>
    <row r="26" spans="2:7">
      <c r="B26" t="s">
        <v>24</v>
      </c>
      <c r="C26" s="12">
        <v>0</v>
      </c>
      <c r="D26" s="5"/>
      <c r="F26" s="5"/>
    </row>
    <row r="27" spans="2:7">
      <c r="B27" t="s">
        <v>25</v>
      </c>
      <c r="C27" s="12">
        <v>467</v>
      </c>
      <c r="D27" s="5"/>
      <c r="F27" s="5"/>
    </row>
    <row r="28" spans="2:7">
      <c r="B28" t="s">
        <v>26</v>
      </c>
      <c r="C28" s="12">
        <v>20</v>
      </c>
      <c r="D28" s="5"/>
      <c r="F28" s="5"/>
    </row>
    <row r="29" spans="2:7">
      <c r="B29" t="s">
        <v>27</v>
      </c>
      <c r="C29" s="12">
        <v>45</v>
      </c>
      <c r="D29" s="5"/>
      <c r="F29" s="5"/>
    </row>
    <row r="30" spans="2:7">
      <c r="B30" t="s">
        <v>28</v>
      </c>
      <c r="C30" s="12">
        <v>390</v>
      </c>
      <c r="D30" s="5"/>
      <c r="F30" s="5"/>
    </row>
    <row r="31" spans="2:7">
      <c r="B31" s="2" t="s">
        <v>41</v>
      </c>
      <c r="C31" s="8">
        <f>SUM(C13:C30)</f>
        <v>19526</v>
      </c>
      <c r="D31" s="8"/>
      <c r="E31" s="2" t="s">
        <v>41</v>
      </c>
      <c r="G31" s="8">
        <f>SUM(G13:G30)</f>
        <v>8660</v>
      </c>
    </row>
    <row r="33" spans="2:7">
      <c r="B33" s="7" t="s">
        <v>29</v>
      </c>
      <c r="E33" s="7" t="s">
        <v>29</v>
      </c>
    </row>
    <row r="34" spans="2:7">
      <c r="B34" t="s">
        <v>30</v>
      </c>
      <c r="C34" s="12">
        <v>1.1200000000000001</v>
      </c>
      <c r="D34" s="5"/>
      <c r="E34" t="s">
        <v>31</v>
      </c>
      <c r="F34" s="12">
        <v>1.1499999999999999</v>
      </c>
      <c r="G34" s="8">
        <f>F34*C4</f>
        <v>3047.4999999999995</v>
      </c>
    </row>
    <row r="35" spans="2:7">
      <c r="B35" s="3" t="s">
        <v>32</v>
      </c>
      <c r="C35" s="12">
        <v>0.04</v>
      </c>
      <c r="D35" s="5"/>
      <c r="E35" t="s">
        <v>33</v>
      </c>
      <c r="F35" s="12">
        <v>0.39</v>
      </c>
      <c r="G35" s="8">
        <f>C4*C6*F35</f>
        <v>2377.0499999999997</v>
      </c>
    </row>
    <row r="36" spans="2:7">
      <c r="B36" t="s">
        <v>34</v>
      </c>
      <c r="C36" s="12">
        <v>0.68</v>
      </c>
      <c r="D36" s="5"/>
      <c r="E36" t="s">
        <v>35</v>
      </c>
      <c r="F36" s="12">
        <v>0.1</v>
      </c>
      <c r="G36" s="8">
        <f>C7*F36</f>
        <v>750</v>
      </c>
    </row>
    <row r="37" spans="2:7">
      <c r="B37" t="s">
        <v>36</v>
      </c>
      <c r="C37" s="12">
        <v>12.18</v>
      </c>
      <c r="D37" s="5"/>
      <c r="E37" t="s">
        <v>37</v>
      </c>
      <c r="F37" s="12">
        <v>0.68</v>
      </c>
      <c r="G37" s="8">
        <f>C4*F37</f>
        <v>1802.0000000000002</v>
      </c>
    </row>
    <row r="38" spans="2:7">
      <c r="B38" t="s">
        <v>38</v>
      </c>
      <c r="C38" s="12">
        <v>0.06</v>
      </c>
      <c r="D38" s="5"/>
      <c r="E38" t="s">
        <v>39</v>
      </c>
      <c r="F38" s="12">
        <v>1.2</v>
      </c>
      <c r="G38" s="8">
        <f>F38*C8</f>
        <v>198</v>
      </c>
    </row>
    <row r="39" spans="2:7">
      <c r="E39" t="s">
        <v>36</v>
      </c>
      <c r="F39" s="12">
        <v>5.3</v>
      </c>
      <c r="G39" s="8">
        <f>F39*C4</f>
        <v>14045</v>
      </c>
    </row>
    <row r="40" spans="2:7">
      <c r="F40" s="1" t="s">
        <v>42</v>
      </c>
      <c r="G40" s="8">
        <f>SUM(G34:G39)</f>
        <v>22219.55</v>
      </c>
    </row>
    <row r="41" spans="2:7">
      <c r="B41" s="2" t="s">
        <v>43</v>
      </c>
      <c r="C41" s="8">
        <f>SUM(C34:C38)</f>
        <v>14.08</v>
      </c>
      <c r="D41" s="8"/>
      <c r="E41" s="2" t="s">
        <v>43</v>
      </c>
      <c r="G41" s="8">
        <f>G40/C4</f>
        <v>8.3847358490566037</v>
      </c>
    </row>
    <row r="44" spans="2:7">
      <c r="B44" s="13" t="s">
        <v>44</v>
      </c>
      <c r="C44" s="14">
        <f>C31-G31</f>
        <v>10866</v>
      </c>
    </row>
    <row r="45" spans="2:7">
      <c r="B45" s="13" t="s">
        <v>45</v>
      </c>
      <c r="C45" s="14">
        <f>C41-G41</f>
        <v>5.6952641509433963</v>
      </c>
    </row>
  </sheetData>
  <sheetProtection algorithmName="SHA-512" hashValue="1j7TElwIEIJOmvjQAwtha+6LvSzJT7cBBuafb4v0f1a1BQLODcSxlcp+H9cVb/rewHXytiVPm1JNrxDmdREx9g==" saltValue="OnUcaQh59tE6ePJuvAu7Dg==" spinCount="100000" sheet="1" objects="1" scenarios="1"/>
  <printOptions gridLines="1"/>
  <pageMargins left="0" right="0" top="0.5" bottom="0.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Manzione</dc:creator>
  <cp:keywords/>
  <dc:description/>
  <cp:lastModifiedBy/>
  <cp:revision/>
  <dcterms:created xsi:type="dcterms:W3CDTF">2023-10-12T16:42:57Z</dcterms:created>
  <dcterms:modified xsi:type="dcterms:W3CDTF">2023-10-18T11:26:51Z</dcterms:modified>
  <cp:category/>
  <cp:contentStatus/>
</cp:coreProperties>
</file>